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F:\_OPERATIONS\1. Working Files\Projects\Budget Calculators 2025 2026\"/>
    </mc:Choice>
  </mc:AlternateContent>
  <xr:revisionPtr revIDLastSave="0" documentId="13_ncr:1_{B873C1EA-B4EB-4208-95D1-5C1B7FA19962}" xr6:coauthVersionLast="47" xr6:coauthVersionMax="47" xr10:uidLastSave="{00000000-0000-0000-0000-000000000000}"/>
  <bookViews>
    <workbookView xWindow="-120" yWindow="-120" windowWidth="29040" windowHeight="15720" xr2:uid="{B0B921E6-8E9F-47DE-89B1-28216B3FC680}"/>
  </bookViews>
  <sheets>
    <sheet name="Winter or Fall Terms" sheetId="5" r:id="rId1"/>
    <sheet name="Qs" sheetId="3" r:id="rId2"/>
  </sheets>
  <definedNames>
    <definedName name="_xlnm.Print_Area" localSheetId="0">'Winter or Fall Terms'!$A$14:$O$42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6" i="5" l="1" a="1"/>
  <c r="L36" i="5"/>
  <c r="L41" i="5"/>
  <c r="L40" i="5"/>
  <c r="L39" i="5"/>
  <c r="L33" i="5"/>
  <c r="L28" i="5"/>
  <c r="L23" i="5"/>
  <c r="L18" i="5"/>
  <c r="L29" i="5" l="1"/>
  <c r="L34" i="5"/>
  <c r="L24" i="5" a="1"/>
  <c r="L24" i="5" s="1"/>
  <c r="L31" i="5"/>
  <c r="L30" i="5"/>
  <c r="L19" i="5"/>
  <c r="L37" i="5" l="1"/>
  <c r="J7" i="5" s="1"/>
  <c r="L42" i="5" l="1"/>
  <c r="J12" i="5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<sst xmlns="http://schemas.openxmlformats.org/spreadsheetml/2006/main" count="132" uniqueCount="64">
  <si>
    <r>
      <t>This Budget Calculator can help you estimate your expenses for a semester at UFV. 
Please read the questions below and select the answer that best fits your situation from the drop-down options in the</t>
    </r>
    <r>
      <rPr>
        <b/>
        <sz val="11"/>
        <rFont val="Calibri"/>
        <family val="2"/>
      </rPr>
      <t xml:space="preserve"> blue cells</t>
    </r>
    <r>
      <rPr>
        <sz val="11"/>
        <rFont val="Calibri"/>
        <family val="2"/>
      </rPr>
      <t>.</t>
    </r>
  </si>
  <si>
    <t>Are you calculating expenses for your first term at UFV?</t>
  </si>
  <si>
    <t>No</t>
  </si>
  <si>
    <t>Did you begin your studies at UFV before, in, or after September 2024?</t>
  </si>
  <si>
    <t>Subtotal</t>
  </si>
  <si>
    <r>
      <t xml:space="preserve">The amounts shown in the bottom section of this page are estimated suggestions. 
You can use the estimates provided or use your own experience/knowledge to fill-in the </t>
    </r>
    <r>
      <rPr>
        <b/>
        <sz val="11"/>
        <color theme="1"/>
        <rFont val="Calibri"/>
        <family val="2"/>
      </rPr>
      <t>blue cells</t>
    </r>
    <r>
      <rPr>
        <sz val="11"/>
        <color theme="1"/>
        <rFont val="Calibri"/>
        <family val="2"/>
      </rPr>
      <t xml:space="preserve"> below. </t>
    </r>
  </si>
  <si>
    <t>Additional expenses</t>
  </si>
  <si>
    <t>Books &amp; Supplies (estimate)</t>
  </si>
  <si>
    <t>Accommodation</t>
  </si>
  <si>
    <t>Living expenses</t>
  </si>
  <si>
    <t>TOTAL</t>
  </si>
  <si>
    <t>Estimated Expense Breakdown</t>
  </si>
  <si>
    <t>UFV</t>
  </si>
  <si>
    <t>Single Payment</t>
  </si>
  <si>
    <t>Per Month</t>
  </si>
  <si>
    <t>Per Term</t>
  </si>
  <si>
    <t>Per Year</t>
  </si>
  <si>
    <t>First Term Fees</t>
  </si>
  <si>
    <r>
      <rPr>
        <b/>
        <sz val="11"/>
        <rFont val="Calibri"/>
        <family val="2"/>
      </rPr>
      <t>Application Fee</t>
    </r>
    <r>
      <rPr>
        <sz val="11"/>
        <rFont val="Calibri"/>
        <family val="2"/>
      </rPr>
      <t xml:space="preserve"> 
</t>
    </r>
    <r>
      <rPr>
        <sz val="10"/>
        <rFont val="Calibri"/>
        <family val="2"/>
      </rPr>
      <t>(only when applying to UFV - BC planner)</t>
    </r>
  </si>
  <si>
    <t>-</t>
  </si>
  <si>
    <t>&gt;</t>
  </si>
  <si>
    <t>Only if this is your first term.</t>
  </si>
  <si>
    <r>
      <t xml:space="preserve">Administration Fee
</t>
    </r>
    <r>
      <rPr>
        <sz val="10"/>
        <rFont val="Calibri"/>
        <family val="2"/>
      </rPr>
      <t>(charged only in first term)</t>
    </r>
  </si>
  <si>
    <t>Regular Term Fees</t>
  </si>
  <si>
    <r>
      <t xml:space="preserve">Did you begin your studies at UFV </t>
    </r>
    <r>
      <rPr>
        <u/>
        <sz val="11"/>
        <rFont val="Calibri"/>
        <family val="2"/>
      </rPr>
      <t>before</t>
    </r>
    <r>
      <rPr>
        <sz val="11"/>
        <rFont val="Calibri"/>
        <family val="2"/>
      </rPr>
      <t xml:space="preserve">, </t>
    </r>
    <r>
      <rPr>
        <u/>
        <sz val="11"/>
        <rFont val="Calibri"/>
        <family val="2"/>
      </rPr>
      <t>in</t>
    </r>
    <r>
      <rPr>
        <sz val="11"/>
        <rFont val="Calibri"/>
        <family val="2"/>
      </rPr>
      <t xml:space="preserve">, or </t>
    </r>
    <r>
      <rPr>
        <u/>
        <sz val="11"/>
        <rFont val="Calibri"/>
        <family val="2"/>
      </rPr>
      <t>after</t>
    </r>
    <r>
      <rPr>
        <sz val="11"/>
        <rFont val="Calibri"/>
        <family val="2"/>
      </rPr>
      <t xml:space="preserve"> September 2024?</t>
    </r>
  </si>
  <si>
    <t>Only consider ONE - the Tuition Fee that applies to you.</t>
  </si>
  <si>
    <r>
      <rPr>
        <b/>
        <sz val="11"/>
        <rFont val="Calibri"/>
        <family val="2"/>
      </rPr>
      <t>Additional credit</t>
    </r>
    <r>
      <rPr>
        <sz val="11"/>
        <rFont val="Calibri"/>
        <family val="2"/>
      </rPr>
      <t xml:space="preserve">
</t>
    </r>
    <r>
      <rPr>
        <sz val="10"/>
        <rFont val="Calibri"/>
        <family val="2"/>
      </rPr>
      <t xml:space="preserve">Students who began studies </t>
    </r>
    <r>
      <rPr>
        <u/>
        <sz val="10"/>
        <rFont val="Calibri"/>
        <family val="2"/>
      </rPr>
      <t>in Sept 2025 or after</t>
    </r>
  </si>
  <si>
    <t>Only consider ONE - the Credit Fee that applies to you.
Multiply it times the number of additional credits.</t>
  </si>
  <si>
    <r>
      <rPr>
        <b/>
        <sz val="11"/>
        <rFont val="Calibri"/>
        <family val="2"/>
      </rPr>
      <t>Additional credit</t>
    </r>
    <r>
      <rPr>
        <sz val="11"/>
        <rFont val="Calibri"/>
        <family val="2"/>
      </rPr>
      <t xml:space="preserve">
</t>
    </r>
    <r>
      <rPr>
        <sz val="10"/>
        <rFont val="Calibri"/>
        <family val="2"/>
      </rPr>
      <t xml:space="preserve">Students who began studies </t>
    </r>
    <r>
      <rPr>
        <u/>
        <sz val="10"/>
        <rFont val="Calibri"/>
        <family val="2"/>
      </rPr>
      <t>in Sept 2024 or after</t>
    </r>
  </si>
  <si>
    <r>
      <rPr>
        <b/>
        <sz val="11"/>
        <rFont val="Calibri"/>
        <family val="2"/>
      </rPr>
      <t>Additional credit</t>
    </r>
    <r>
      <rPr>
        <sz val="11"/>
        <rFont val="Calibri"/>
        <family val="2"/>
      </rPr>
      <t xml:space="preserve">
Students who began studies</t>
    </r>
    <r>
      <rPr>
        <sz val="10"/>
        <rFont val="Calibri"/>
        <family val="2"/>
      </rPr>
      <t xml:space="preserve"> </t>
    </r>
    <r>
      <rPr>
        <u/>
        <sz val="10"/>
        <rFont val="Calibri"/>
        <family val="2"/>
      </rPr>
      <t>before Sept 2024</t>
    </r>
  </si>
  <si>
    <t>Health</t>
  </si>
  <si>
    <t>Health-related Fees</t>
  </si>
  <si>
    <r>
      <rPr>
        <b/>
        <sz val="11"/>
        <rFont val="Calibri"/>
        <family val="2"/>
      </rPr>
      <t>Extended Health &amp; Dental Fee</t>
    </r>
    <r>
      <rPr>
        <sz val="11"/>
        <rFont val="Calibri"/>
        <family val="2"/>
      </rPr>
      <t xml:space="preserve"> (</t>
    </r>
    <r>
      <rPr>
        <u/>
        <sz val="11"/>
        <rFont val="Calibri"/>
        <family val="2"/>
      </rPr>
      <t>per year</t>
    </r>
    <r>
      <rPr>
        <sz val="11"/>
        <rFont val="Calibri"/>
        <family val="2"/>
      </rPr>
      <t xml:space="preserve">, Aug - Sep)
</t>
    </r>
    <r>
      <rPr>
        <sz val="10"/>
        <rFont val="Calibri"/>
        <family val="2"/>
      </rPr>
      <t>*Charged at the beginning of the Fall term
(if you are enrolled in 9+ credits)</t>
    </r>
  </si>
  <si>
    <t>Consider this Fee to calculate FALL Term Expenses.</t>
  </si>
  <si>
    <r>
      <rPr>
        <b/>
        <sz val="11"/>
        <rFont val="Calibri"/>
        <family val="2"/>
      </rPr>
      <t>Extended Health &amp; Dental Fee</t>
    </r>
    <r>
      <rPr>
        <sz val="11"/>
        <rFont val="Calibri"/>
        <family val="2"/>
      </rPr>
      <t xml:space="preserve"> (Jan - Aug)
</t>
    </r>
    <r>
      <rPr>
        <sz val="10"/>
        <rFont val="Calibri"/>
        <family val="2"/>
      </rPr>
      <t>*New students to the Winter term
(if you are enrolled in 9+ credits)</t>
    </r>
  </si>
  <si>
    <t>Only consider this Fee if the WINTER Term is your first term at UFV.</t>
  </si>
  <si>
    <t>Additional personal expenses</t>
  </si>
  <si>
    <t>ESTIMATED Additional personal expenses</t>
  </si>
  <si>
    <t>Living expenses (estimate)
*varies depending on each student's situation and preferences</t>
  </si>
  <si>
    <t>Is this your first term at UFV?</t>
  </si>
  <si>
    <t>How many credits in total will you register for this term?</t>
  </si>
  <si>
    <t>Yes</t>
  </si>
  <si>
    <t>12 (or less)</t>
  </si>
  <si>
    <t>When did you begin your studies at UFV?</t>
  </si>
  <si>
    <t>Before September 2024</t>
  </si>
  <si>
    <r>
      <t xml:space="preserve">In or after September </t>
    </r>
    <r>
      <rPr>
        <b/>
        <sz val="11"/>
        <color theme="1"/>
        <rFont val="Aptos Narrow"/>
        <family val="2"/>
        <scheme val="minor"/>
      </rPr>
      <t>2024</t>
    </r>
  </si>
  <si>
    <r>
      <t xml:space="preserve">In or after September </t>
    </r>
    <r>
      <rPr>
        <b/>
        <sz val="11"/>
        <color theme="1"/>
        <rFont val="Aptos Narrow"/>
        <family val="2"/>
        <scheme val="minor"/>
      </rPr>
      <t>2025</t>
    </r>
  </si>
  <si>
    <t>Is this a Winter (Jan-Apr) or Fall (Sep-Dec) term?</t>
  </si>
  <si>
    <t>Winter (Jan-Apr)</t>
  </si>
  <si>
    <t>Fall (Sep-Dec)</t>
  </si>
  <si>
    <r>
      <rPr>
        <b/>
        <sz val="11"/>
        <color rgb="FF000000"/>
        <rFont val="Calibri"/>
        <family val="2"/>
      </rPr>
      <t xml:space="preserve">Tuition </t>
    </r>
    <r>
      <rPr>
        <sz val="11"/>
        <color rgb="FF000000"/>
        <rFont val="Calibri"/>
        <family val="2"/>
      </rPr>
      <t xml:space="preserve">(per term)
</t>
    </r>
    <r>
      <rPr>
        <sz val="10"/>
        <color rgb="FF000000"/>
        <rFont val="Calibri"/>
        <family val="2"/>
      </rPr>
      <t>Students who began studies</t>
    </r>
    <r>
      <rPr>
        <u/>
        <sz val="10"/>
        <color rgb="FF000000"/>
        <rFont val="Calibri"/>
        <family val="2"/>
      </rPr>
      <t xml:space="preserve"> in Sept 2025 or after
</t>
    </r>
    <r>
      <rPr>
        <i/>
        <sz val="10"/>
        <color rgb="FF000000"/>
        <rFont val="Calibri"/>
        <family val="2"/>
      </rPr>
      <t>*International students are charged for a minimum of 12 credits</t>
    </r>
  </si>
  <si>
    <t>Are you calculating expenses for a Fall (Sep-Dec) or Winter (Jan-Apr) term?</t>
  </si>
  <si>
    <r>
      <rPr>
        <b/>
        <sz val="11"/>
        <color rgb="FF000000"/>
        <rFont val="Calibri"/>
        <family val="2"/>
      </rPr>
      <t xml:space="preserve">Tuition </t>
    </r>
    <r>
      <rPr>
        <sz val="11"/>
        <color rgb="FF000000"/>
        <rFont val="Calibri"/>
        <family val="2"/>
      </rPr>
      <t xml:space="preserve">(per term)
</t>
    </r>
    <r>
      <rPr>
        <sz val="10"/>
        <color rgb="FF000000"/>
        <rFont val="Calibri"/>
        <family val="2"/>
      </rPr>
      <t>Students who began studies</t>
    </r>
    <r>
      <rPr>
        <u/>
        <sz val="10"/>
        <color rgb="FF000000"/>
        <rFont val="Calibri"/>
        <family val="2"/>
      </rPr>
      <t xml:space="preserve"> in Sept 2024 or after
</t>
    </r>
    <r>
      <rPr>
        <i/>
        <sz val="10"/>
        <color rgb="FF000000"/>
        <rFont val="Calibri"/>
        <family val="2"/>
      </rPr>
      <t>*International students are charged for a minimum of 12 credits</t>
    </r>
  </si>
  <si>
    <r>
      <rPr>
        <b/>
        <sz val="11"/>
        <color rgb="FF000000"/>
        <rFont val="Calibri"/>
        <family val="2"/>
      </rPr>
      <t xml:space="preserve">Tuition </t>
    </r>
    <r>
      <rPr>
        <sz val="11"/>
        <color rgb="FF000000"/>
        <rFont val="Calibri"/>
        <family val="2"/>
      </rPr>
      <t xml:space="preserve">(per semester)
</t>
    </r>
    <r>
      <rPr>
        <sz val="10"/>
        <color rgb="FF000000"/>
        <rFont val="Calibri"/>
        <family val="2"/>
      </rPr>
      <t xml:space="preserve">Students who began studies </t>
    </r>
    <r>
      <rPr>
        <u/>
        <sz val="10"/>
        <color rgb="FF000000"/>
        <rFont val="Calibri"/>
        <family val="2"/>
      </rPr>
      <t xml:space="preserve">before Sept 2024
</t>
    </r>
    <r>
      <rPr>
        <i/>
        <sz val="10"/>
        <color rgb="FF000000"/>
        <rFont val="Calibri"/>
        <family val="2"/>
      </rPr>
      <t>*International students are charged for a minimum of 12 credits</t>
    </r>
  </si>
  <si>
    <r>
      <t xml:space="preserve">UFV's International Student's are charged for a minimum of 12 credits. How many credits </t>
    </r>
    <r>
      <rPr>
        <b/>
        <sz val="11"/>
        <color rgb="FF000000"/>
        <rFont val="Calibri"/>
        <family val="2"/>
      </rPr>
      <t>in total</t>
    </r>
    <r>
      <rPr>
        <sz val="11"/>
        <color rgb="FF000000"/>
        <rFont val="Calibri"/>
        <family val="2"/>
      </rPr>
      <t xml:space="preserve"> will you register for this term?</t>
    </r>
  </si>
  <si>
    <t>UFV's International Student's are charged for a minimum of 12 credits. How many credits in total will you register for this term?</t>
  </si>
  <si>
    <t>Are you calculating expenses for a Fall (Sep-Dec) or Winter (Jan-Apr) or  term?</t>
  </si>
  <si>
    <t>Estimated Expense Calculator for Fall/Winter Term</t>
  </si>
  <si>
    <r>
      <t xml:space="preserve">Basic Health Coverage, GuardMe
</t>
    </r>
    <r>
      <rPr>
        <sz val="10"/>
        <rFont val="Calibri"/>
        <family val="2"/>
      </rPr>
      <t>(charged only in first term)</t>
    </r>
  </si>
  <si>
    <r>
      <t xml:space="preserve">B.C. Medical Services Plan (MSP) </t>
    </r>
    <r>
      <rPr>
        <sz val="11"/>
        <rFont val="Calibri"/>
        <family val="2"/>
      </rPr>
      <t>(4 months)</t>
    </r>
    <r>
      <rPr>
        <b/>
        <sz val="11"/>
        <rFont val="Calibri"/>
        <family val="2"/>
      </rPr>
      <t xml:space="preserve">
</t>
    </r>
    <r>
      <rPr>
        <sz val="11"/>
        <rFont val="Calibri"/>
        <family val="2"/>
      </rPr>
      <t xml:space="preserve">*MSP is a </t>
    </r>
    <r>
      <rPr>
        <b/>
        <sz val="11"/>
        <rFont val="Calibri"/>
        <family val="2"/>
      </rPr>
      <t>legally required</t>
    </r>
    <r>
      <rPr>
        <sz val="11"/>
        <rFont val="Calibri"/>
        <family val="2"/>
      </rPr>
      <t xml:space="preserve"> insurance plan billed to you directly, and paid through </t>
    </r>
    <r>
      <rPr>
        <i/>
        <sz val="11"/>
        <color theme="7" tint="-0.249977111117893"/>
        <rFont val="Calibri"/>
        <family val="2"/>
      </rPr>
      <t>Revenue Services of B.C.</t>
    </r>
    <r>
      <rPr>
        <sz val="11"/>
        <rFont val="Calibri"/>
        <family val="2"/>
      </rPr>
      <t>, NOT to UFV.</t>
    </r>
  </si>
  <si>
    <t>This is multiplied times 1 month for first term students (because they are initially covered by GuardMe for the first 3 months).
This is multiplied by 4 months for all other students.</t>
  </si>
  <si>
    <r>
      <rPr>
        <b/>
        <sz val="11"/>
        <rFont val="Calibri"/>
        <family val="2"/>
      </rPr>
      <t>Ancillary and Student Fees</t>
    </r>
    <r>
      <rPr>
        <sz val="11"/>
        <rFont val="Calibri"/>
        <family val="2"/>
      </rPr>
      <t xml:space="preserve"> (per term)
The ancillary fee provides support for activities, athletics, library and technical services, legacy fund, and student space.</t>
    </r>
  </si>
  <si>
    <t>You can consider these amounts, or include your own known personal expense amounts.</t>
  </si>
  <si>
    <t>Accommodation (estimate)
*varies depending on each student's situation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</si>
</sst>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2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b/>
      <sz val="13"/>
      <color theme="1"/>
      <name val="Calibri"/>
      <family val="2"/>
    </font>
    <font>
      <b/>
      <sz val="13"/>
      <color theme="5" tint="-0.249977111117893"/>
      <name val="Calibri"/>
      <family val="2"/>
    </font>
    <font>
      <b/>
      <sz val="11"/>
      <color theme="1"/>
      <name val="Calibri"/>
      <family val="2"/>
    </font>
    <font>
      <u/>
      <sz val="11"/>
      <name val="Calibri"/>
      <family val="2"/>
    </font>
    <font>
      <b/>
      <sz val="11"/>
      <name val="Calibri"/>
      <family val="2"/>
    </font>
    <font>
      <sz val="10"/>
      <name val="Calibri"/>
      <family val="2"/>
    </font>
    <font>
      <b/>
      <sz val="21"/>
      <name val="Calibri"/>
      <family val="2"/>
    </font>
    <font>
      <b/>
      <sz val="21"/>
      <color theme="0"/>
      <name val="Calibri"/>
      <family val="2"/>
    </font>
    <font>
      <sz val="11"/>
      <color theme="0"/>
      <name val="Calibri"/>
      <family val="2"/>
    </font>
    <font>
      <sz val="9"/>
      <color theme="0"/>
      <name val="Calibri"/>
      <family val="2"/>
    </font>
    <font>
      <b/>
      <sz val="18"/>
      <name val="Calibri"/>
      <family val="2"/>
    </font>
    <font>
      <sz val="21"/>
      <name val="Calibri"/>
      <family val="2"/>
    </font>
    <font>
      <b/>
      <sz val="13"/>
      <name val="Calibri"/>
      <family val="2"/>
    </font>
    <font>
      <b/>
      <sz val="16"/>
      <name val="Calibri"/>
      <family val="2"/>
    </font>
    <font>
      <u/>
      <sz val="10"/>
      <name val="Calibri"/>
      <family val="2"/>
    </font>
    <font>
      <sz val="11"/>
      <color theme="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u/>
      <sz val="10"/>
      <color rgb="FF000000"/>
      <name val="Calibri"/>
      <family val="2"/>
    </font>
    <font>
      <i/>
      <sz val="10"/>
      <color rgb="FF000000"/>
      <name val="Calibri"/>
      <family val="2"/>
    </font>
    <font>
      <i/>
      <sz val="11"/>
      <color theme="7" tint="-0.249977111117893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89999084444715716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6">
    <xf numFmtId="0" fontId="0" fillId="0" borderId="0" xfId="0"/>
    <xf numFmtId="0" fontId="4" fillId="0" borderId="0" xfId="0" applyFont="1" applyAlignment="1">
      <alignment vertical="center"/>
    </xf>
    <xf numFmtId="164" fontId="4" fillId="0" borderId="0" xfId="1" applyNumberFormat="1" applyFont="1" applyAlignment="1">
      <alignment vertical="center"/>
    </xf>
    <xf numFmtId="0" fontId="9" fillId="0" borderId="11" xfId="0" applyFont="1" applyBorder="1" applyAlignment="1">
      <alignment vertical="center" wrapText="1"/>
    </xf>
    <xf numFmtId="0" fontId="0" fillId="0" borderId="0" xfId="0" applyAlignment="1">
      <alignment horizontal="left"/>
    </xf>
    <xf numFmtId="164" fontId="0" fillId="0" borderId="0" xfId="1" applyNumberFormat="1" applyFont="1"/>
    <xf numFmtId="0" fontId="9" fillId="3" borderId="20" xfId="0" applyFont="1" applyFill="1" applyBorder="1" applyAlignment="1">
      <alignment vertical="center" wrapText="1"/>
    </xf>
    <xf numFmtId="0" fontId="9" fillId="3" borderId="11" xfId="0" applyFont="1" applyFill="1" applyBorder="1" applyAlignment="1">
      <alignment vertical="center" wrapText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6" fillId="3" borderId="27" xfId="0" applyFont="1" applyFill="1" applyBorder="1" applyAlignment="1">
      <alignment vertical="center"/>
    </xf>
    <xf numFmtId="164" fontId="10" fillId="3" borderId="27" xfId="1" applyNumberFormat="1" applyFont="1" applyFill="1" applyBorder="1" applyAlignment="1">
      <alignment vertical="center" wrapText="1"/>
    </xf>
    <xf numFmtId="0" fontId="16" fillId="3" borderId="25" xfId="0" applyFont="1" applyFill="1" applyBorder="1" applyAlignment="1">
      <alignment vertical="center"/>
    </xf>
    <xf numFmtId="0" fontId="3" fillId="0" borderId="11" xfId="0" applyFont="1" applyBorder="1" applyAlignment="1">
      <alignment vertical="center" wrapText="1"/>
    </xf>
    <xf numFmtId="164" fontId="10" fillId="0" borderId="10" xfId="1" applyNumberFormat="1" applyFont="1" applyBorder="1" applyAlignment="1">
      <alignment vertical="center"/>
    </xf>
    <xf numFmtId="164" fontId="10" fillId="0" borderId="10" xfId="1" applyNumberFormat="1" applyFont="1" applyBorder="1" applyAlignment="1">
      <alignment horizontal="center" vertical="center"/>
    </xf>
    <xf numFmtId="164" fontId="18" fillId="0" borderId="10" xfId="1" applyNumberFormat="1" applyFont="1" applyBorder="1" applyAlignment="1">
      <alignment horizontal="center" vertical="center"/>
    </xf>
    <xf numFmtId="0" fontId="10" fillId="0" borderId="10" xfId="0" applyFont="1" applyBorder="1" applyAlignment="1">
      <alignment vertical="center"/>
    </xf>
    <xf numFmtId="0" fontId="3" fillId="0" borderId="22" xfId="0" applyFont="1" applyBorder="1" applyAlignment="1">
      <alignment vertical="center" wrapText="1"/>
    </xf>
    <xf numFmtId="164" fontId="10" fillId="0" borderId="21" xfId="1" applyNumberFormat="1" applyFont="1" applyBorder="1" applyAlignment="1">
      <alignment horizontal="center" vertical="center"/>
    </xf>
    <xf numFmtId="164" fontId="10" fillId="0" borderId="21" xfId="1" applyNumberFormat="1" applyFont="1" applyBorder="1" applyAlignment="1">
      <alignment vertical="center"/>
    </xf>
    <xf numFmtId="164" fontId="18" fillId="0" borderId="21" xfId="1" applyNumberFormat="1" applyFont="1" applyBorder="1" applyAlignment="1">
      <alignment horizontal="center" vertical="center"/>
    </xf>
    <xf numFmtId="44" fontId="3" fillId="0" borderId="19" xfId="1" applyFont="1" applyBorder="1" applyAlignment="1">
      <alignment horizontal="right" vertical="center" wrapText="1"/>
    </xf>
    <xf numFmtId="0" fontId="3" fillId="3" borderId="14" xfId="0" applyFont="1" applyFill="1" applyBorder="1" applyAlignment="1">
      <alignment vertical="center" wrapText="1"/>
    </xf>
    <xf numFmtId="0" fontId="3" fillId="3" borderId="13" xfId="0" applyFont="1" applyFill="1" applyBorder="1" applyAlignment="1">
      <alignment vertical="center" wrapText="1"/>
    </xf>
    <xf numFmtId="164" fontId="10" fillId="0" borderId="7" xfId="1" applyNumberFormat="1" applyFont="1" applyBorder="1" applyAlignment="1">
      <alignment horizontal="center" vertical="center"/>
    </xf>
    <xf numFmtId="164" fontId="10" fillId="0" borderId="7" xfId="1" applyNumberFormat="1" applyFont="1" applyBorder="1" applyAlignment="1">
      <alignment vertical="center"/>
    </xf>
    <xf numFmtId="164" fontId="18" fillId="0" borderId="7" xfId="1" applyNumberFormat="1" applyFont="1" applyBorder="1" applyAlignment="1">
      <alignment horizontal="center" vertical="center"/>
    </xf>
    <xf numFmtId="0" fontId="3" fillId="2" borderId="17" xfId="0" applyFont="1" applyFill="1" applyBorder="1" applyAlignment="1">
      <alignment vertical="center"/>
    </xf>
    <xf numFmtId="0" fontId="9" fillId="2" borderId="0" xfId="0" applyFont="1" applyFill="1" applyAlignment="1">
      <alignment vertical="center" wrapText="1"/>
    </xf>
    <xf numFmtId="164" fontId="3" fillId="2" borderId="0" xfId="1" applyNumberFormat="1" applyFont="1" applyFill="1" applyBorder="1" applyAlignment="1">
      <alignment vertical="center"/>
    </xf>
    <xf numFmtId="0" fontId="3" fillId="3" borderId="14" xfId="0" applyFont="1" applyFill="1" applyBorder="1" applyAlignment="1">
      <alignment vertical="center"/>
    </xf>
    <xf numFmtId="0" fontId="3" fillId="3" borderId="13" xfId="0" applyFont="1" applyFill="1" applyBorder="1" applyAlignment="1">
      <alignment vertical="center"/>
    </xf>
    <xf numFmtId="0" fontId="3" fillId="0" borderId="11" xfId="0" applyFont="1" applyBorder="1" applyAlignment="1">
      <alignment vertical="center"/>
    </xf>
    <xf numFmtId="164" fontId="3" fillId="0" borderId="10" xfId="1" applyNumberFormat="1" applyFont="1" applyBorder="1" applyAlignment="1">
      <alignment vertical="center"/>
    </xf>
    <xf numFmtId="164" fontId="3" fillId="0" borderId="10" xfId="1" applyNumberFormat="1" applyFont="1" applyBorder="1" applyAlignment="1">
      <alignment horizontal="center" vertical="center"/>
    </xf>
    <xf numFmtId="0" fontId="3" fillId="0" borderId="8" xfId="0" applyFont="1" applyBorder="1" applyAlignment="1">
      <alignment vertical="center" wrapText="1"/>
    </xf>
    <xf numFmtId="164" fontId="3" fillId="0" borderId="7" xfId="1" applyNumberFormat="1" applyFont="1" applyBorder="1" applyAlignment="1">
      <alignment vertical="center"/>
    </xf>
    <xf numFmtId="164" fontId="3" fillId="0" borderId="7" xfId="1" applyNumberFormat="1" applyFont="1" applyBorder="1" applyAlignment="1">
      <alignment horizontal="center" vertical="center"/>
    </xf>
    <xf numFmtId="0" fontId="3" fillId="2" borderId="5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164" fontId="3" fillId="2" borderId="4" xfId="1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0" borderId="49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164" fontId="13" fillId="0" borderId="0" xfId="0" applyNumberFormat="1" applyFont="1" applyAlignment="1">
      <alignment vertical="center"/>
    </xf>
    <xf numFmtId="0" fontId="20" fillId="0" borderId="0" xfId="0" applyFont="1"/>
    <xf numFmtId="0" fontId="3" fillId="0" borderId="9" xfId="0" applyFont="1" applyBorder="1" applyAlignment="1">
      <alignment horizontal="right" vertical="center"/>
    </xf>
    <xf numFmtId="0" fontId="3" fillId="0" borderId="18" xfId="1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44" fontId="17" fillId="0" borderId="15" xfId="0" applyNumberFormat="1" applyFont="1" applyBorder="1" applyAlignment="1">
      <alignment horizontal="right" vertical="center"/>
    </xf>
    <xf numFmtId="44" fontId="3" fillId="0" borderId="9" xfId="1" applyFont="1" applyBorder="1" applyAlignment="1">
      <alignment horizontal="right" vertical="center"/>
    </xf>
    <xf numFmtId="44" fontId="3" fillId="0" borderId="6" xfId="1" applyFont="1" applyBorder="1" applyAlignment="1">
      <alignment horizontal="right" vertical="center"/>
    </xf>
    <xf numFmtId="44" fontId="17" fillId="0" borderId="2" xfId="1" applyFont="1" applyBorder="1" applyAlignment="1">
      <alignment horizontal="right" vertical="center"/>
    </xf>
    <xf numFmtId="0" fontId="22" fillId="0" borderId="11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164" fontId="3" fillId="0" borderId="6" xfId="1" applyNumberFormat="1" applyFont="1" applyFill="1" applyBorder="1" applyAlignment="1">
      <alignment horizontal="right" vertical="center"/>
    </xf>
    <xf numFmtId="0" fontId="10" fillId="0" borderId="41" xfId="0" applyFont="1" applyBorder="1" applyAlignment="1">
      <alignment horizontal="left" vertical="center" wrapText="1"/>
    </xf>
    <xf numFmtId="0" fontId="10" fillId="0" borderId="42" xfId="0" applyFont="1" applyBorder="1" applyAlignment="1">
      <alignment horizontal="left" vertical="center" wrapText="1"/>
    </xf>
    <xf numFmtId="0" fontId="10" fillId="0" borderId="46" xfId="0" applyFont="1" applyBorder="1" applyAlignment="1">
      <alignment horizontal="left" vertical="center" wrapText="1"/>
    </xf>
    <xf numFmtId="0" fontId="10" fillId="0" borderId="44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47" xfId="0" applyFont="1" applyBorder="1" applyAlignment="1">
      <alignment horizontal="left" vertical="center" wrapText="1"/>
    </xf>
    <xf numFmtId="0" fontId="10" fillId="0" borderId="45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48" xfId="0" applyFont="1" applyBorder="1" applyAlignment="1">
      <alignment horizontal="left" vertical="center" wrapText="1"/>
    </xf>
    <xf numFmtId="164" fontId="3" fillId="0" borderId="1" xfId="1" applyNumberFormat="1" applyFont="1" applyBorder="1" applyAlignment="1">
      <alignment horizontal="right" vertical="center" wrapText="1"/>
    </xf>
    <xf numFmtId="164" fontId="3" fillId="0" borderId="18" xfId="1" applyNumberFormat="1" applyFont="1" applyBorder="1" applyAlignment="1">
      <alignment horizontal="right" vertical="center" wrapText="1"/>
    </xf>
    <xf numFmtId="0" fontId="15" fillId="0" borderId="38" xfId="0" applyFont="1" applyBorder="1" applyAlignment="1">
      <alignment horizontal="right" vertical="center"/>
    </xf>
    <xf numFmtId="0" fontId="15" fillId="0" borderId="37" xfId="0" applyFont="1" applyBorder="1" applyAlignment="1">
      <alignment horizontal="right" vertical="center"/>
    </xf>
    <xf numFmtId="0" fontId="15" fillId="0" borderId="39" xfId="0" applyFont="1" applyBorder="1" applyAlignment="1">
      <alignment horizontal="right" vertical="center"/>
    </xf>
    <xf numFmtId="0" fontId="18" fillId="3" borderId="33" xfId="0" applyFont="1" applyFill="1" applyBorder="1" applyAlignment="1">
      <alignment horizontal="center" vertical="center" textRotation="90"/>
    </xf>
    <xf numFmtId="0" fontId="18" fillId="3" borderId="15" xfId="0" applyFont="1" applyFill="1" applyBorder="1" applyAlignment="1">
      <alignment horizontal="center" vertical="center" textRotation="90"/>
    </xf>
    <xf numFmtId="0" fontId="18" fillId="3" borderId="2" xfId="0" applyFont="1" applyFill="1" applyBorder="1" applyAlignment="1">
      <alignment horizontal="center" vertical="center" textRotation="90"/>
    </xf>
    <xf numFmtId="0" fontId="17" fillId="3" borderId="32" xfId="0" applyFont="1" applyFill="1" applyBorder="1" applyAlignment="1">
      <alignment horizontal="center" vertical="center"/>
    </xf>
    <xf numFmtId="0" fontId="17" fillId="3" borderId="14" xfId="0" applyFont="1" applyFill="1" applyBorder="1" applyAlignment="1">
      <alignment horizontal="center" vertical="center"/>
    </xf>
    <xf numFmtId="0" fontId="17" fillId="3" borderId="36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right" vertical="center"/>
    </xf>
    <xf numFmtId="0" fontId="3" fillId="0" borderId="20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10" fillId="0" borderId="29" xfId="0" applyFont="1" applyBorder="1" applyAlignment="1">
      <alignment horizontal="left" vertical="center" wrapText="1"/>
    </xf>
    <xf numFmtId="0" fontId="10" fillId="0" borderId="20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44" fontId="3" fillId="0" borderId="19" xfId="1" applyFont="1" applyBorder="1" applyAlignment="1">
      <alignment horizontal="right" vertical="center" wrapText="1"/>
    </xf>
    <xf numFmtId="44" fontId="3" fillId="0" borderId="18" xfId="1" applyFont="1" applyBorder="1" applyAlignment="1">
      <alignment horizontal="right" vertical="center" wrapText="1"/>
    </xf>
    <xf numFmtId="0" fontId="10" fillId="0" borderId="30" xfId="0" applyFont="1" applyBorder="1" applyAlignment="1">
      <alignment horizontal="left" vertical="center" wrapText="1"/>
    </xf>
    <xf numFmtId="0" fontId="10" fillId="0" borderId="31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3" fillId="0" borderId="41" xfId="0" applyFont="1" applyBorder="1" applyAlignment="1">
      <alignment horizontal="left" vertical="center" wrapText="1"/>
    </xf>
    <xf numFmtId="0" fontId="3" fillId="0" borderId="42" xfId="0" applyFont="1" applyBorder="1" applyAlignment="1">
      <alignment horizontal="left" vertical="center" wrapText="1"/>
    </xf>
    <xf numFmtId="0" fontId="3" fillId="0" borderId="46" xfId="0" applyFont="1" applyBorder="1" applyAlignment="1">
      <alignment horizontal="left" vertical="center" wrapText="1"/>
    </xf>
    <xf numFmtId="0" fontId="3" fillId="0" borderId="4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47" xfId="0" applyFont="1" applyBorder="1" applyAlignment="1">
      <alignment horizontal="left" vertical="center" wrapText="1"/>
    </xf>
    <xf numFmtId="0" fontId="3" fillId="0" borderId="45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48" xfId="0" applyFont="1" applyBorder="1" applyAlignment="1">
      <alignment horizontal="left" vertical="center" wrapText="1"/>
    </xf>
    <xf numFmtId="0" fontId="17" fillId="0" borderId="38" xfId="0" applyFont="1" applyBorder="1" applyAlignment="1">
      <alignment horizontal="right" vertical="center"/>
    </xf>
    <xf numFmtId="0" fontId="17" fillId="0" borderId="37" xfId="0" applyFont="1" applyBorder="1" applyAlignment="1">
      <alignment horizontal="right" vertical="center"/>
    </xf>
    <xf numFmtId="0" fontId="17" fillId="0" borderId="39" xfId="0" applyFont="1" applyBorder="1" applyAlignment="1">
      <alignment horizontal="right" vertical="center"/>
    </xf>
    <xf numFmtId="0" fontId="17" fillId="3" borderId="33" xfId="0" applyFont="1" applyFill="1" applyBorder="1" applyAlignment="1">
      <alignment horizontal="center" vertical="center" textRotation="90" wrapText="1"/>
    </xf>
    <xf numFmtId="0" fontId="17" fillId="3" borderId="15" xfId="0" applyFont="1" applyFill="1" applyBorder="1" applyAlignment="1">
      <alignment horizontal="center" vertical="center" textRotation="90" wrapText="1"/>
    </xf>
    <xf numFmtId="0" fontId="17" fillId="3" borderId="2" xfId="0" applyFont="1" applyFill="1" applyBorder="1" applyAlignment="1">
      <alignment horizontal="center" vertical="center" textRotation="90" wrapText="1"/>
    </xf>
    <xf numFmtId="0" fontId="0" fillId="5" borderId="34" xfId="0" applyFill="1" applyBorder="1" applyAlignment="1" applyProtection="1">
      <alignment horizontal="left" vertical="center" indent="1"/>
      <protection locked="0"/>
    </xf>
    <xf numFmtId="0" fontId="0" fillId="5" borderId="20" xfId="0" applyFill="1" applyBorder="1" applyAlignment="1" applyProtection="1">
      <alignment horizontal="left" vertical="center" indent="1"/>
      <protection locked="0"/>
    </xf>
    <xf numFmtId="0" fontId="0" fillId="5" borderId="35" xfId="0" applyFill="1" applyBorder="1" applyAlignment="1" applyProtection="1">
      <alignment horizontal="left" vertical="center" indent="1"/>
      <protection locked="0"/>
    </xf>
    <xf numFmtId="0" fontId="0" fillId="5" borderId="29" xfId="0" applyFill="1" applyBorder="1" applyAlignment="1" applyProtection="1">
      <alignment horizontal="left" vertical="center" indent="1"/>
      <protection locked="0"/>
    </xf>
    <xf numFmtId="0" fontId="3" fillId="3" borderId="49" xfId="0" applyFont="1" applyFill="1" applyBorder="1" applyAlignment="1">
      <alignment horizontal="left" vertical="center" wrapText="1"/>
    </xf>
    <xf numFmtId="0" fontId="3" fillId="3" borderId="25" xfId="0" applyFont="1" applyFill="1" applyBorder="1" applyAlignment="1">
      <alignment horizontal="left" vertical="center" wrapText="1"/>
    </xf>
    <xf numFmtId="0" fontId="3" fillId="3" borderId="24" xfId="0" applyFont="1" applyFill="1" applyBorder="1" applyAlignment="1">
      <alignment horizontal="left" vertical="center" wrapText="1"/>
    </xf>
    <xf numFmtId="0" fontId="22" fillId="0" borderId="23" xfId="0" applyFont="1" applyBorder="1" applyAlignment="1">
      <alignment horizontal="right" vertical="center" wrapText="1"/>
    </xf>
    <xf numFmtId="0" fontId="3" fillId="0" borderId="20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11" fillId="3" borderId="28" xfId="0" applyFont="1" applyFill="1" applyBorder="1" applyAlignment="1">
      <alignment horizontal="center" vertical="center"/>
    </xf>
    <xf numFmtId="0" fontId="11" fillId="3" borderId="27" xfId="0" applyFont="1" applyFill="1" applyBorder="1" applyAlignment="1">
      <alignment horizontal="center" vertical="center"/>
    </xf>
    <xf numFmtId="0" fontId="11" fillId="3" borderId="26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5" fillId="3" borderId="33" xfId="0" applyFont="1" applyFill="1" applyBorder="1" applyAlignment="1">
      <alignment horizontal="center" vertical="center" textRotation="90"/>
    </xf>
    <xf numFmtId="0" fontId="15" fillId="3" borderId="15" xfId="0" applyFont="1" applyFill="1" applyBorder="1" applyAlignment="1">
      <alignment horizontal="center" vertical="center" textRotation="90"/>
    </xf>
    <xf numFmtId="0" fontId="15" fillId="3" borderId="2" xfId="0" applyFont="1" applyFill="1" applyBorder="1" applyAlignment="1">
      <alignment horizontal="center" vertical="center" textRotation="90"/>
    </xf>
    <xf numFmtId="164" fontId="10" fillId="3" borderId="12" xfId="1" applyNumberFormat="1" applyFont="1" applyFill="1" applyBorder="1" applyAlignment="1">
      <alignment horizontal="center" vertical="center" wrapText="1"/>
    </xf>
    <xf numFmtId="164" fontId="10" fillId="3" borderId="10" xfId="1" applyNumberFormat="1" applyFont="1" applyFill="1" applyBorder="1" applyAlignment="1">
      <alignment horizontal="center" vertical="center" wrapText="1"/>
    </xf>
    <xf numFmtId="164" fontId="10" fillId="3" borderId="27" xfId="1" applyNumberFormat="1" applyFont="1" applyFill="1" applyBorder="1" applyAlignment="1">
      <alignment horizontal="center" vertical="center" wrapText="1"/>
    </xf>
    <xf numFmtId="164" fontId="10" fillId="3" borderId="25" xfId="1" applyNumberFormat="1" applyFont="1" applyFill="1" applyBorder="1" applyAlignment="1">
      <alignment horizontal="center" vertical="center" wrapText="1"/>
    </xf>
    <xf numFmtId="0" fontId="17" fillId="3" borderId="40" xfId="0" applyFont="1" applyFill="1" applyBorder="1" applyAlignment="1">
      <alignment horizontal="center"/>
    </xf>
    <xf numFmtId="0" fontId="17" fillId="3" borderId="27" xfId="0" applyFont="1" applyFill="1" applyBorder="1" applyAlignment="1">
      <alignment horizontal="center"/>
    </xf>
    <xf numFmtId="0" fontId="17" fillId="3" borderId="26" xfId="0" applyFont="1" applyFill="1" applyBorder="1" applyAlignment="1">
      <alignment horizontal="center"/>
    </xf>
    <xf numFmtId="0" fontId="17" fillId="3" borderId="34" xfId="0" applyFont="1" applyFill="1" applyBorder="1" applyAlignment="1">
      <alignment horizontal="center"/>
    </xf>
    <xf numFmtId="0" fontId="17" fillId="3" borderId="25" xfId="0" applyFont="1" applyFill="1" applyBorder="1" applyAlignment="1">
      <alignment horizontal="center"/>
    </xf>
    <xf numFmtId="0" fontId="17" fillId="3" borderId="24" xfId="0" applyFont="1" applyFill="1" applyBorder="1" applyAlignment="1">
      <alignment horizontal="center"/>
    </xf>
    <xf numFmtId="0" fontId="3" fillId="0" borderId="25" xfId="0" applyFont="1" applyBorder="1" applyAlignment="1">
      <alignment horizontal="right" vertical="center"/>
    </xf>
    <xf numFmtId="0" fontId="3" fillId="0" borderId="22" xfId="0" applyFont="1" applyBorder="1" applyAlignment="1">
      <alignment horizontal="right" vertical="center"/>
    </xf>
    <xf numFmtId="164" fontId="3" fillId="0" borderId="19" xfId="1" applyNumberFormat="1" applyFont="1" applyBorder="1" applyAlignment="1">
      <alignment horizontal="right" vertical="center"/>
    </xf>
    <xf numFmtId="164" fontId="3" fillId="0" borderId="1" xfId="1" applyNumberFormat="1" applyFont="1" applyBorder="1" applyAlignment="1">
      <alignment horizontal="right" vertical="center"/>
    </xf>
    <xf numFmtId="164" fontId="3" fillId="0" borderId="18" xfId="1" applyNumberFormat="1" applyFont="1" applyBorder="1" applyAlignment="1">
      <alignment horizontal="right" vertical="center"/>
    </xf>
    <xf numFmtId="0" fontId="17" fillId="3" borderId="29" xfId="0" applyFont="1" applyFill="1" applyBorder="1" applyAlignment="1">
      <alignment horizontal="center" vertical="center"/>
    </xf>
    <xf numFmtId="0" fontId="17" fillId="3" borderId="20" xfId="0" applyFont="1" applyFill="1" applyBorder="1" applyAlignment="1">
      <alignment horizontal="center" vertical="center"/>
    </xf>
    <xf numFmtId="0" fontId="17" fillId="3" borderId="35" xfId="0" applyFont="1" applyFill="1" applyBorder="1" applyAlignment="1">
      <alignment horizontal="center" vertical="center"/>
    </xf>
    <xf numFmtId="0" fontId="10" fillId="0" borderId="34" xfId="0" applyFont="1" applyBorder="1" applyAlignment="1">
      <alignment horizontal="left" vertical="center" wrapText="1"/>
    </xf>
    <xf numFmtId="0" fontId="10" fillId="0" borderId="25" xfId="0" applyFont="1" applyBorder="1" applyAlignment="1">
      <alignment horizontal="left" vertical="center" wrapText="1"/>
    </xf>
    <xf numFmtId="0" fontId="10" fillId="0" borderId="22" xfId="0" applyFont="1" applyBorder="1" applyAlignment="1">
      <alignment horizontal="left" vertical="center" wrapText="1"/>
    </xf>
    <xf numFmtId="44" fontId="4" fillId="5" borderId="41" xfId="1" applyFont="1" applyFill="1" applyBorder="1" applyAlignment="1" applyProtection="1">
      <alignment horizontal="left" vertical="center" wrapText="1"/>
      <protection locked="0"/>
    </xf>
    <xf numFmtId="44" fontId="4" fillId="5" borderId="42" xfId="1" applyFont="1" applyFill="1" applyBorder="1" applyAlignment="1" applyProtection="1">
      <alignment horizontal="left" vertical="center" wrapText="1"/>
      <protection locked="0"/>
    </xf>
    <xf numFmtId="44" fontId="4" fillId="5" borderId="43" xfId="1" applyFont="1" applyFill="1" applyBorder="1" applyAlignment="1" applyProtection="1">
      <alignment horizontal="left" vertical="center" wrapText="1"/>
      <protection locked="0"/>
    </xf>
    <xf numFmtId="0" fontId="0" fillId="5" borderId="41" xfId="0" applyFill="1" applyBorder="1" applyAlignment="1" applyProtection="1">
      <alignment horizontal="left" vertical="center" indent="1"/>
      <protection locked="0"/>
    </xf>
    <xf numFmtId="0" fontId="0" fillId="5" borderId="42" xfId="0" applyFill="1" applyBorder="1" applyAlignment="1" applyProtection="1">
      <alignment horizontal="left" vertical="center" indent="1"/>
      <protection locked="0"/>
    </xf>
    <xf numFmtId="0" fontId="0" fillId="5" borderId="43" xfId="0" applyFill="1" applyBorder="1" applyAlignment="1" applyProtection="1">
      <alignment horizontal="left" vertical="center" indent="1"/>
      <protection locked="0"/>
    </xf>
    <xf numFmtId="0" fontId="6" fillId="0" borderId="38" xfId="0" applyFont="1" applyBorder="1" applyAlignment="1">
      <alignment horizontal="right" vertical="center"/>
    </xf>
    <xf numFmtId="0" fontId="6" fillId="0" borderId="39" xfId="0" applyFont="1" applyBorder="1" applyAlignment="1">
      <alignment horizontal="right" vertical="center"/>
    </xf>
    <xf numFmtId="44" fontId="5" fillId="0" borderId="37" xfId="1" applyFont="1" applyFill="1" applyBorder="1" applyAlignment="1" applyProtection="1">
      <alignment horizontal="center" vertical="center"/>
    </xf>
    <xf numFmtId="44" fontId="5" fillId="0" borderId="39" xfId="1" applyFont="1" applyFill="1" applyBorder="1" applyAlignment="1" applyProtection="1">
      <alignment horizontal="center" vertical="center"/>
    </xf>
    <xf numFmtId="44" fontId="5" fillId="0" borderId="37" xfId="0" applyNumberFormat="1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12" fillId="4" borderId="28" xfId="0" applyFont="1" applyFill="1" applyBorder="1" applyAlignment="1">
      <alignment horizontal="center" vertical="center"/>
    </xf>
    <xf numFmtId="0" fontId="12" fillId="4" borderId="27" xfId="0" applyFont="1" applyFill="1" applyBorder="1" applyAlignment="1">
      <alignment horizontal="center" vertical="center"/>
    </xf>
    <xf numFmtId="0" fontId="12" fillId="4" borderId="26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7" fillId="0" borderId="29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42" xfId="0" applyFont="1" applyBorder="1" applyAlignment="1">
      <alignment horizontal="left" vertical="center" wrapText="1"/>
    </xf>
    <xf numFmtId="0" fontId="7" fillId="0" borderId="46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29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4" fillId="2" borderId="17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2" borderId="16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47" xfId="0" applyFont="1" applyBorder="1" applyAlignment="1">
      <alignment horizontal="left" vertical="center" wrapText="1"/>
    </xf>
    <xf numFmtId="0" fontId="4" fillId="3" borderId="49" xfId="0" applyFont="1" applyFill="1" applyBorder="1" applyAlignment="1">
      <alignment horizontal="left" vertical="center" wrapText="1"/>
    </xf>
    <xf numFmtId="0" fontId="4" fillId="3" borderId="25" xfId="0" applyFont="1" applyFill="1" applyBorder="1" applyAlignment="1">
      <alignment horizontal="left" vertical="center" wrapText="1"/>
    </xf>
    <xf numFmtId="0" fontId="4" fillId="3" borderId="24" xfId="0" applyFont="1" applyFill="1" applyBorder="1" applyAlignment="1">
      <alignment horizontal="left" vertical="center" wrapText="1"/>
    </xf>
    <xf numFmtId="0" fontId="2" fillId="3" borderId="17" xfId="0" applyFont="1" applyFill="1" applyBorder="1" applyAlignment="1">
      <alignment horizontal="center" vertical="center" textRotation="90"/>
    </xf>
    <xf numFmtId="0" fontId="2" fillId="3" borderId="49" xfId="0" applyFont="1" applyFill="1" applyBorder="1" applyAlignment="1">
      <alignment horizontal="center" vertical="center" textRotation="90"/>
    </xf>
    <xf numFmtId="44" fontId="4" fillId="5" borderId="34" xfId="1" applyFont="1" applyFill="1" applyBorder="1" applyAlignment="1" applyProtection="1">
      <alignment horizontal="left" vertical="center" wrapText="1"/>
      <protection locked="0"/>
    </xf>
    <xf numFmtId="44" fontId="4" fillId="5" borderId="20" xfId="1" applyFont="1" applyFill="1" applyBorder="1" applyAlignment="1" applyProtection="1">
      <alignment horizontal="left" vertical="center" wrapText="1"/>
      <protection locked="0"/>
    </xf>
    <xf numFmtId="44" fontId="4" fillId="5" borderId="35" xfId="1" applyFont="1" applyFill="1" applyBorder="1" applyAlignment="1" applyProtection="1">
      <alignment horizontal="left" vertical="center" wrapText="1"/>
      <protection locked="0"/>
    </xf>
    <xf numFmtId="44" fontId="4" fillId="5" borderId="29" xfId="1" applyFont="1" applyFill="1" applyBorder="1" applyAlignment="1" applyProtection="1">
      <alignment horizontal="left" vertical="center" wrapText="1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5518E-70B0-4097-87BF-94483A803217}">
  <dimension ref="A1:N42"/>
  <sheetViews>
    <sheetView showGridLines="0" tabSelected="1" zoomScale="90" zoomScaleNormal="90" zoomScaleSheetLayoutView="115" workbookViewId="0">
      <selection activeCell="J3" sqref="J3:L3"/>
    </sheetView>
  </sheetViews>
  <sheetFormatPr defaultColWidth="9.140625" defaultRowHeight="15" x14ac:dyDescent="0.25"/>
  <cols>
    <col min="1" max="1" width="9.140625" style="1"/>
    <col min="2" max="2" width="50.85546875" style="1" customWidth="1"/>
    <col min="3" max="3" width="10.140625" style="2" customWidth="1"/>
    <col min="4" max="4" width="8" style="2" customWidth="1"/>
    <col min="5" max="6" width="8.42578125" style="2" customWidth="1"/>
    <col min="7" max="7" width="3.5703125" style="2" customWidth="1"/>
    <col min="8" max="9" width="9.140625" style="1"/>
    <col min="10" max="10" width="12.28515625" style="1" customWidth="1"/>
    <col min="11" max="11" width="7.140625" style="1" customWidth="1"/>
    <col min="12" max="12" width="25.7109375" style="1" bestFit="1" customWidth="1"/>
    <col min="13" max="13" width="9.140625" style="8"/>
    <col min="14" max="14" width="27.5703125" style="8" customWidth="1"/>
    <col min="15" max="16384" width="9.140625" style="1"/>
  </cols>
  <sheetData>
    <row r="1" spans="1:14" ht="27" customHeight="1" x14ac:dyDescent="0.25">
      <c r="A1" s="156" t="s">
        <v>57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8"/>
    </row>
    <row r="2" spans="1:14" ht="33.6" customHeight="1" x14ac:dyDescent="0.25">
      <c r="A2" s="107" t="s">
        <v>0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9"/>
    </row>
    <row r="3" spans="1:14" s="42" customFormat="1" ht="34.5" customHeight="1" x14ac:dyDescent="0.25">
      <c r="A3" s="43">
        <v>1</v>
      </c>
      <c r="B3" s="159" t="s">
        <v>1</v>
      </c>
      <c r="C3" s="159"/>
      <c r="D3" s="159"/>
      <c r="E3" s="159"/>
      <c r="F3" s="159"/>
      <c r="G3" s="159"/>
      <c r="H3" s="159"/>
      <c r="I3" s="160"/>
      <c r="J3" s="103"/>
      <c r="K3" s="104"/>
      <c r="L3" s="105"/>
      <c r="M3" s="44"/>
      <c r="N3" s="44"/>
    </row>
    <row r="4" spans="1:14" s="42" customFormat="1" ht="34.5" customHeight="1" x14ac:dyDescent="0.25">
      <c r="A4" s="43">
        <v>2</v>
      </c>
      <c r="B4" s="159" t="s">
        <v>3</v>
      </c>
      <c r="C4" s="159"/>
      <c r="D4" s="159"/>
      <c r="E4" s="159"/>
      <c r="F4" s="159"/>
      <c r="G4" s="159"/>
      <c r="H4" s="159"/>
      <c r="I4" s="160"/>
      <c r="J4" s="106"/>
      <c r="K4" s="104"/>
      <c r="L4" s="105"/>
      <c r="M4" s="44"/>
      <c r="N4" s="44"/>
    </row>
    <row r="5" spans="1:14" s="42" customFormat="1" ht="34.5" customHeight="1" x14ac:dyDescent="0.25">
      <c r="A5" s="43">
        <v>3</v>
      </c>
      <c r="B5" s="159" t="s">
        <v>55</v>
      </c>
      <c r="C5" s="159"/>
      <c r="D5" s="159"/>
      <c r="E5" s="159"/>
      <c r="F5" s="159"/>
      <c r="G5" s="159"/>
      <c r="H5" s="159"/>
      <c r="I5" s="160"/>
      <c r="J5" s="106"/>
      <c r="K5" s="104"/>
      <c r="L5" s="105"/>
      <c r="M5" s="44"/>
      <c r="N5" s="44"/>
    </row>
    <row r="6" spans="1:14" s="42" customFormat="1" ht="34.5" customHeight="1" thickBot="1" x14ac:dyDescent="0.3">
      <c r="A6" s="43">
        <v>4</v>
      </c>
      <c r="B6" s="159" t="s">
        <v>51</v>
      </c>
      <c r="C6" s="159"/>
      <c r="D6" s="159"/>
      <c r="E6" s="159"/>
      <c r="F6" s="159"/>
      <c r="G6" s="159"/>
      <c r="H6" s="175"/>
      <c r="I6" s="176"/>
      <c r="J6" s="146"/>
      <c r="K6" s="147"/>
      <c r="L6" s="148"/>
      <c r="M6" s="44"/>
      <c r="N6" s="44"/>
    </row>
    <row r="7" spans="1:14" ht="34.5" customHeight="1" thickBot="1" x14ac:dyDescent="0.3">
      <c r="A7" s="172"/>
      <c r="B7" s="173"/>
      <c r="C7" s="173"/>
      <c r="D7" s="173"/>
      <c r="E7" s="173"/>
      <c r="F7" s="173"/>
      <c r="G7" s="174"/>
      <c r="H7" s="149" t="s">
        <v>4</v>
      </c>
      <c r="I7" s="150"/>
      <c r="J7" s="151" t="str">
        <f>L37</f>
        <v>-</v>
      </c>
      <c r="K7" s="151"/>
      <c r="L7" s="152"/>
      <c r="N7" s="45"/>
    </row>
    <row r="8" spans="1:14" ht="30.75" customHeight="1" x14ac:dyDescent="0.25">
      <c r="A8" s="177" t="s">
        <v>5</v>
      </c>
      <c r="B8" s="178"/>
      <c r="C8" s="178"/>
      <c r="D8" s="178"/>
      <c r="E8" s="178"/>
      <c r="F8" s="178"/>
      <c r="G8" s="178"/>
      <c r="H8" s="178"/>
      <c r="I8" s="178"/>
      <c r="J8" s="178"/>
      <c r="K8" s="178"/>
      <c r="L8" s="179"/>
      <c r="N8" s="45"/>
    </row>
    <row r="9" spans="1:14" customFormat="1" ht="34.5" customHeight="1" x14ac:dyDescent="0.25">
      <c r="A9" s="180" t="s">
        <v>6</v>
      </c>
      <c r="B9" s="169" t="s">
        <v>7</v>
      </c>
      <c r="C9" s="170"/>
      <c r="D9" s="170"/>
      <c r="E9" s="170"/>
      <c r="F9" s="170"/>
      <c r="G9" s="170"/>
      <c r="H9" s="170"/>
      <c r="I9" s="171"/>
      <c r="J9" s="182"/>
      <c r="K9" s="183"/>
      <c r="L9" s="184"/>
      <c r="M9" s="46"/>
      <c r="N9" s="46"/>
    </row>
    <row r="10" spans="1:14" customFormat="1" ht="34.5" customHeight="1" x14ac:dyDescent="0.25">
      <c r="A10" s="180"/>
      <c r="B10" s="164" t="s">
        <v>8</v>
      </c>
      <c r="C10" s="165"/>
      <c r="D10" s="165"/>
      <c r="E10" s="165"/>
      <c r="F10" s="165"/>
      <c r="G10" s="165"/>
      <c r="H10" s="165"/>
      <c r="I10" s="168"/>
      <c r="J10" s="185"/>
      <c r="K10" s="183"/>
      <c r="L10" s="184"/>
      <c r="M10" s="46"/>
      <c r="N10" s="46"/>
    </row>
    <row r="11" spans="1:14" customFormat="1" ht="34.5" customHeight="1" thickBot="1" x14ac:dyDescent="0.3">
      <c r="A11" s="181"/>
      <c r="B11" s="164" t="s">
        <v>9</v>
      </c>
      <c r="C11" s="165"/>
      <c r="D11" s="165"/>
      <c r="E11" s="165"/>
      <c r="F11" s="165"/>
      <c r="G11" s="165"/>
      <c r="H11" s="166"/>
      <c r="I11" s="167"/>
      <c r="J11" s="143"/>
      <c r="K11" s="144"/>
      <c r="L11" s="145"/>
      <c r="M11" s="46"/>
      <c r="N11" s="46"/>
    </row>
    <row r="12" spans="1:14" ht="34.5" customHeight="1" thickBot="1" x14ac:dyDescent="0.3">
      <c r="A12" s="161"/>
      <c r="B12" s="162"/>
      <c r="C12" s="162"/>
      <c r="D12" s="162"/>
      <c r="E12" s="162"/>
      <c r="F12" s="162"/>
      <c r="G12" s="163"/>
      <c r="H12" s="149" t="s">
        <v>10</v>
      </c>
      <c r="I12" s="150"/>
      <c r="J12" s="153" t="str">
        <f>L42</f>
        <v>-</v>
      </c>
      <c r="K12" s="154"/>
      <c r="L12" s="155"/>
    </row>
    <row r="13" spans="1:14" ht="15.75" thickBot="1" x14ac:dyDescent="0.3"/>
    <row r="14" spans="1:14" ht="15" customHeight="1" x14ac:dyDescent="0.25">
      <c r="A14" s="113" t="s">
        <v>11</v>
      </c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5"/>
    </row>
    <row r="15" spans="1:14" ht="15" customHeight="1" thickBot="1" x14ac:dyDescent="0.3">
      <c r="A15" s="116"/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L15" s="118"/>
    </row>
    <row r="16" spans="1:14" ht="19.5" customHeight="1" x14ac:dyDescent="0.25">
      <c r="A16" s="119" t="s">
        <v>12</v>
      </c>
      <c r="B16" s="10"/>
      <c r="C16" s="122" t="s">
        <v>13</v>
      </c>
      <c r="D16" s="122" t="s">
        <v>14</v>
      </c>
      <c r="E16" s="122" t="s">
        <v>15</v>
      </c>
      <c r="F16" s="124" t="s">
        <v>16</v>
      </c>
      <c r="G16" s="11"/>
      <c r="H16" s="126" t="s">
        <v>17</v>
      </c>
      <c r="I16" s="127"/>
      <c r="J16" s="127"/>
      <c r="K16" s="127"/>
      <c r="L16" s="128"/>
    </row>
    <row r="17" spans="1:14" ht="15" customHeight="1" x14ac:dyDescent="0.25">
      <c r="A17" s="120"/>
      <c r="B17" s="12"/>
      <c r="C17" s="123"/>
      <c r="D17" s="123"/>
      <c r="E17" s="123"/>
      <c r="F17" s="125"/>
      <c r="G17" s="12"/>
      <c r="H17" s="129"/>
      <c r="I17" s="130"/>
      <c r="J17" s="130"/>
      <c r="K17" s="130"/>
      <c r="L17" s="131"/>
    </row>
    <row r="18" spans="1:14" ht="15" customHeight="1" x14ac:dyDescent="0.25">
      <c r="A18" s="120"/>
      <c r="B18" s="132" t="s">
        <v>1</v>
      </c>
      <c r="C18" s="132"/>
      <c r="D18" s="132"/>
      <c r="E18" s="132"/>
      <c r="F18" s="132"/>
      <c r="G18" s="132"/>
      <c r="H18" s="132"/>
      <c r="I18" s="132"/>
      <c r="J18" s="132"/>
      <c r="K18" s="133"/>
      <c r="L18" s="49">
        <f>J3</f>
        <v>0</v>
      </c>
    </row>
    <row r="19" spans="1:14" ht="30" customHeight="1" x14ac:dyDescent="0.25">
      <c r="A19" s="120"/>
      <c r="B19" s="13" t="s">
        <v>18</v>
      </c>
      <c r="C19" s="14">
        <v>150</v>
      </c>
      <c r="D19" s="15" t="s">
        <v>19</v>
      </c>
      <c r="E19" s="15" t="s">
        <v>19</v>
      </c>
      <c r="F19" s="15" t="s">
        <v>19</v>
      </c>
      <c r="G19" s="16" t="s">
        <v>20</v>
      </c>
      <c r="H19" s="17" t="s">
        <v>21</v>
      </c>
      <c r="I19" s="17"/>
      <c r="J19" s="17"/>
      <c r="K19" s="17"/>
      <c r="L19" s="134">
        <f>IF(L18="Yes", (C19+C20+C21),0)</f>
        <v>0</v>
      </c>
    </row>
    <row r="20" spans="1:14" ht="27.75" x14ac:dyDescent="0.25">
      <c r="A20" s="120"/>
      <c r="B20" s="3" t="s">
        <v>22</v>
      </c>
      <c r="C20" s="14">
        <v>1450</v>
      </c>
      <c r="D20" s="15" t="s">
        <v>19</v>
      </c>
      <c r="E20" s="15" t="s">
        <v>19</v>
      </c>
      <c r="F20" s="15" t="s">
        <v>19</v>
      </c>
      <c r="G20" s="16" t="s">
        <v>20</v>
      </c>
      <c r="H20" s="17" t="s">
        <v>21</v>
      </c>
      <c r="I20" s="17"/>
      <c r="J20" s="17"/>
      <c r="K20" s="17"/>
      <c r="L20" s="135"/>
    </row>
    <row r="21" spans="1:14" ht="27.75" x14ac:dyDescent="0.25">
      <c r="A21" s="120"/>
      <c r="B21" s="3" t="s">
        <v>58</v>
      </c>
      <c r="C21" s="14">
        <v>155</v>
      </c>
      <c r="D21" s="15" t="s">
        <v>19</v>
      </c>
      <c r="E21" s="15" t="s">
        <v>19</v>
      </c>
      <c r="F21" s="15" t="s">
        <v>19</v>
      </c>
      <c r="G21" s="16" t="s">
        <v>20</v>
      </c>
      <c r="H21" s="17" t="s">
        <v>21</v>
      </c>
      <c r="I21" s="17"/>
      <c r="J21" s="17"/>
      <c r="K21" s="17"/>
      <c r="L21" s="136"/>
    </row>
    <row r="22" spans="1:14" ht="17.25" x14ac:dyDescent="0.25">
      <c r="A22" s="120"/>
      <c r="B22" s="6"/>
      <c r="C22" s="6"/>
      <c r="D22" s="6"/>
      <c r="E22" s="6"/>
      <c r="F22" s="6"/>
      <c r="G22" s="7"/>
      <c r="H22" s="137" t="s">
        <v>23</v>
      </c>
      <c r="I22" s="138"/>
      <c r="J22" s="138"/>
      <c r="K22" s="138"/>
      <c r="L22" s="139"/>
    </row>
    <row r="23" spans="1:14" x14ac:dyDescent="0.25">
      <c r="A23" s="120"/>
      <c r="B23" s="78" t="s">
        <v>24</v>
      </c>
      <c r="C23" s="78"/>
      <c r="D23" s="78"/>
      <c r="E23" s="78"/>
      <c r="F23" s="78"/>
      <c r="G23" s="78"/>
      <c r="H23" s="78"/>
      <c r="I23" s="78"/>
      <c r="J23" s="78"/>
      <c r="K23" s="79"/>
      <c r="L23" s="47">
        <f>J4</f>
        <v>0</v>
      </c>
    </row>
    <row r="24" spans="1:14" ht="45" customHeight="1" x14ac:dyDescent="0.25">
      <c r="A24" s="120"/>
      <c r="B24" s="54" t="s">
        <v>50</v>
      </c>
      <c r="C24" s="15" t="s">
        <v>19</v>
      </c>
      <c r="D24" s="15" t="s">
        <v>19</v>
      </c>
      <c r="E24" s="14">
        <v>9024</v>
      </c>
      <c r="F24" s="15" t="s">
        <v>19</v>
      </c>
      <c r="G24" s="16" t="s">
        <v>20</v>
      </c>
      <c r="H24" s="57" t="s">
        <v>25</v>
      </c>
      <c r="I24" s="58"/>
      <c r="J24" s="58"/>
      <c r="K24" s="59"/>
      <c r="L24" s="66" t="str" cm="1">
        <f t="array" ref="L24">IFERROR(E27+_xlfn.SWITCH(L23,"Before September 2024",E26,"In or after September 2024",E25,"In or after September 2025",E24), "-")</f>
        <v>-</v>
      </c>
      <c r="N24" s="9"/>
    </row>
    <row r="25" spans="1:14" ht="45" customHeight="1" x14ac:dyDescent="0.25">
      <c r="A25" s="120"/>
      <c r="B25" s="54" t="s">
        <v>52</v>
      </c>
      <c r="C25" s="15" t="s">
        <v>19</v>
      </c>
      <c r="D25" s="15" t="s">
        <v>19</v>
      </c>
      <c r="E25" s="14">
        <v>8844</v>
      </c>
      <c r="F25" s="15" t="s">
        <v>19</v>
      </c>
      <c r="G25" s="16" t="s">
        <v>20</v>
      </c>
      <c r="H25" s="60"/>
      <c r="I25" s="61"/>
      <c r="J25" s="61"/>
      <c r="K25" s="62"/>
      <c r="L25" s="66"/>
      <c r="N25" s="9"/>
    </row>
    <row r="26" spans="1:14" ht="53.25" x14ac:dyDescent="0.25">
      <c r="A26" s="120"/>
      <c r="B26" s="54" t="s">
        <v>53</v>
      </c>
      <c r="C26" s="15" t="s">
        <v>19</v>
      </c>
      <c r="D26" s="15" t="s">
        <v>19</v>
      </c>
      <c r="E26" s="14">
        <v>8676</v>
      </c>
      <c r="F26" s="15" t="s">
        <v>19</v>
      </c>
      <c r="G26" s="16" t="s">
        <v>20</v>
      </c>
      <c r="H26" s="60"/>
      <c r="I26" s="61"/>
      <c r="J26" s="61"/>
      <c r="K26" s="62"/>
      <c r="L26" s="66"/>
    </row>
    <row r="27" spans="1:14" ht="60" x14ac:dyDescent="0.25">
      <c r="A27" s="120"/>
      <c r="B27" s="13" t="s">
        <v>61</v>
      </c>
      <c r="C27" s="15" t="s">
        <v>19</v>
      </c>
      <c r="D27" s="15" t="s">
        <v>19</v>
      </c>
      <c r="E27" s="14">
        <v>475</v>
      </c>
      <c r="F27" s="15" t="s">
        <v>19</v>
      </c>
      <c r="G27" s="16" t="s">
        <v>20</v>
      </c>
      <c r="H27" s="140"/>
      <c r="I27" s="141"/>
      <c r="J27" s="141"/>
      <c r="K27" s="142"/>
      <c r="L27" s="67"/>
    </row>
    <row r="28" spans="1:14" ht="21" customHeight="1" x14ac:dyDescent="0.25">
      <c r="A28" s="120"/>
      <c r="B28" s="110" t="s">
        <v>54</v>
      </c>
      <c r="C28" s="111"/>
      <c r="D28" s="111"/>
      <c r="E28" s="111"/>
      <c r="F28" s="111"/>
      <c r="G28" s="111"/>
      <c r="H28" s="111"/>
      <c r="I28" s="111"/>
      <c r="J28" s="111"/>
      <c r="K28" s="112"/>
      <c r="L28" s="48">
        <f>J5</f>
        <v>0</v>
      </c>
    </row>
    <row r="29" spans="1:14" ht="27.75" x14ac:dyDescent="0.25">
      <c r="A29" s="120"/>
      <c r="B29" s="18" t="s">
        <v>26</v>
      </c>
      <c r="C29" s="19" t="s">
        <v>19</v>
      </c>
      <c r="D29" s="19" t="s">
        <v>19</v>
      </c>
      <c r="E29" s="20">
        <v>752</v>
      </c>
      <c r="F29" s="19" t="s">
        <v>19</v>
      </c>
      <c r="G29" s="21" t="s">
        <v>20</v>
      </c>
      <c r="H29" s="57" t="s">
        <v>27</v>
      </c>
      <c r="I29" s="58"/>
      <c r="J29" s="58"/>
      <c r="K29" s="59"/>
      <c r="L29" s="22">
        <f>IFERROR(IF(L28&lt;=12,0,IF(L23="In or after September 2025",(E29*(L28-12)),"0")),"0")</f>
        <v>0</v>
      </c>
    </row>
    <row r="30" spans="1:14" ht="27.75" x14ac:dyDescent="0.25">
      <c r="A30" s="120"/>
      <c r="B30" s="18" t="s">
        <v>28</v>
      </c>
      <c r="C30" s="19" t="s">
        <v>19</v>
      </c>
      <c r="D30" s="19" t="s">
        <v>19</v>
      </c>
      <c r="E30" s="20">
        <v>737</v>
      </c>
      <c r="F30" s="19" t="s">
        <v>19</v>
      </c>
      <c r="G30" s="21" t="s">
        <v>20</v>
      </c>
      <c r="H30" s="60"/>
      <c r="I30" s="61"/>
      <c r="J30" s="61"/>
      <c r="K30" s="62"/>
      <c r="L30" s="22">
        <f>IFERROR(IF(L28&lt;=12,0,IF(L23="In or after September 2024",(E30*(L28-12)),"0")), "0")</f>
        <v>0</v>
      </c>
    </row>
    <row r="31" spans="1:14" ht="30.75" thickBot="1" x14ac:dyDescent="0.3">
      <c r="A31" s="121"/>
      <c r="B31" s="13" t="s">
        <v>29</v>
      </c>
      <c r="C31" s="15" t="s">
        <v>19</v>
      </c>
      <c r="D31" s="15" t="s">
        <v>19</v>
      </c>
      <c r="E31" s="14">
        <v>723</v>
      </c>
      <c r="F31" s="15" t="s">
        <v>19</v>
      </c>
      <c r="G31" s="16" t="s">
        <v>20</v>
      </c>
      <c r="H31" s="63"/>
      <c r="I31" s="64"/>
      <c r="J31" s="64"/>
      <c r="K31" s="65"/>
      <c r="L31" s="22">
        <f>IFERROR(IF(L28&lt;=12,0,IF(L23="Before September 2024",(E31*(L28-12)),"0")), "0")</f>
        <v>0</v>
      </c>
    </row>
    <row r="32" spans="1:14" ht="18.75" customHeight="1" x14ac:dyDescent="0.25">
      <c r="A32" s="71" t="s">
        <v>30</v>
      </c>
      <c r="B32" s="23"/>
      <c r="C32" s="23"/>
      <c r="D32" s="23"/>
      <c r="E32" s="23"/>
      <c r="F32" s="23"/>
      <c r="G32" s="24"/>
      <c r="H32" s="74" t="s">
        <v>31</v>
      </c>
      <c r="I32" s="75"/>
      <c r="J32" s="75"/>
      <c r="K32" s="75"/>
      <c r="L32" s="76"/>
    </row>
    <row r="33" spans="1:14" ht="18.75" customHeight="1" x14ac:dyDescent="0.25">
      <c r="A33" s="72"/>
      <c r="B33" s="77" t="s">
        <v>56</v>
      </c>
      <c r="C33" s="78"/>
      <c r="D33" s="78"/>
      <c r="E33" s="78"/>
      <c r="F33" s="78"/>
      <c r="G33" s="78"/>
      <c r="H33" s="78"/>
      <c r="I33" s="78"/>
      <c r="J33" s="78"/>
      <c r="K33" s="79"/>
      <c r="L33" s="49">
        <f>J6</f>
        <v>0</v>
      </c>
    </row>
    <row r="34" spans="1:14" ht="50.25" customHeight="1" x14ac:dyDescent="0.25">
      <c r="A34" s="72"/>
      <c r="B34" s="13" t="s">
        <v>32</v>
      </c>
      <c r="C34" s="15" t="s">
        <v>19</v>
      </c>
      <c r="D34" s="15" t="s">
        <v>19</v>
      </c>
      <c r="E34" s="15" t="s">
        <v>19</v>
      </c>
      <c r="F34" s="14">
        <v>196</v>
      </c>
      <c r="G34" s="16" t="s">
        <v>20</v>
      </c>
      <c r="H34" s="80" t="s">
        <v>33</v>
      </c>
      <c r="I34" s="81"/>
      <c r="J34" s="81"/>
      <c r="K34" s="82"/>
      <c r="L34" s="83">
        <f>IFERROR(IF(L33="Fall (Sep-Dec)",F34, IF(AND(L33="Winter (Jan-Apr)", L18="Yes"), E35, 0)), "-")</f>
        <v>0</v>
      </c>
      <c r="N34" s="9"/>
    </row>
    <row r="35" spans="1:14" ht="40.5" customHeight="1" x14ac:dyDescent="0.25">
      <c r="A35" s="72"/>
      <c r="B35" s="13" t="s">
        <v>34</v>
      </c>
      <c r="C35" s="15" t="s">
        <v>19</v>
      </c>
      <c r="D35" s="15" t="s">
        <v>19</v>
      </c>
      <c r="E35" s="14">
        <v>130.38999999999999</v>
      </c>
      <c r="F35" s="15" t="s">
        <v>19</v>
      </c>
      <c r="G35" s="16" t="s">
        <v>20</v>
      </c>
      <c r="H35" s="80" t="s">
        <v>35</v>
      </c>
      <c r="I35" s="81"/>
      <c r="J35" s="81"/>
      <c r="K35" s="82"/>
      <c r="L35" s="84"/>
    </row>
    <row r="36" spans="1:14" ht="68.25" customHeight="1" thickBot="1" x14ac:dyDescent="0.3">
      <c r="A36" s="73"/>
      <c r="B36" s="55" t="s">
        <v>59</v>
      </c>
      <c r="C36" s="25" t="s">
        <v>19</v>
      </c>
      <c r="D36" s="26">
        <v>75</v>
      </c>
      <c r="E36" s="26" t="s">
        <v>19</v>
      </c>
      <c r="F36" s="25" t="s">
        <v>19</v>
      </c>
      <c r="G36" s="27" t="s">
        <v>20</v>
      </c>
      <c r="H36" s="85" t="s">
        <v>60</v>
      </c>
      <c r="I36" s="86"/>
      <c r="J36" s="86"/>
      <c r="K36" s="87"/>
      <c r="L36" s="56" t="str" cm="1">
        <f t="array" ref="L36">IFERROR(_xlfn.SWITCH(L18,"Yes",(D36*1),"No",(D36*4)), "-")</f>
        <v>-</v>
      </c>
      <c r="N36" s="9"/>
    </row>
    <row r="37" spans="1:14" ht="23.25" customHeight="1" thickBot="1" x14ac:dyDescent="0.3">
      <c r="A37" s="28"/>
      <c r="B37" s="29"/>
      <c r="C37" s="30"/>
      <c r="D37" s="30"/>
      <c r="E37" s="30"/>
      <c r="F37" s="30"/>
      <c r="G37" s="30"/>
      <c r="H37" s="97" t="s">
        <v>4</v>
      </c>
      <c r="I37" s="98"/>
      <c r="J37" s="98"/>
      <c r="K37" s="99"/>
      <c r="L37" s="50" t="str">
        <f>IFERROR(SUM(L19+L24+L29+L30+L31+L34+L36), "-")</f>
        <v>-</v>
      </c>
      <c r="N37" s="45"/>
    </row>
    <row r="38" spans="1:14" ht="17.25" customHeight="1" x14ac:dyDescent="0.25">
      <c r="A38" s="100" t="s">
        <v>36</v>
      </c>
      <c r="B38" s="31"/>
      <c r="C38" s="31"/>
      <c r="D38" s="31"/>
      <c r="E38" s="31"/>
      <c r="F38" s="31"/>
      <c r="G38" s="32"/>
      <c r="H38" s="74" t="s">
        <v>37</v>
      </c>
      <c r="I38" s="75"/>
      <c r="J38" s="75"/>
      <c r="K38" s="75"/>
      <c r="L38" s="76"/>
    </row>
    <row r="39" spans="1:14" ht="24.75" customHeight="1" x14ac:dyDescent="0.25">
      <c r="A39" s="101"/>
      <c r="B39" s="33" t="s">
        <v>7</v>
      </c>
      <c r="C39" s="15" t="s">
        <v>19</v>
      </c>
      <c r="D39" s="15" t="s">
        <v>19</v>
      </c>
      <c r="E39" s="34">
        <v>640</v>
      </c>
      <c r="F39" s="35" t="s">
        <v>19</v>
      </c>
      <c r="G39" s="16" t="s">
        <v>20</v>
      </c>
      <c r="H39" s="88" t="s">
        <v>62</v>
      </c>
      <c r="I39" s="89"/>
      <c r="J39" s="89"/>
      <c r="K39" s="90"/>
      <c r="L39" s="51">
        <f>J9</f>
        <v>0</v>
      </c>
    </row>
    <row r="40" spans="1:14" ht="30" x14ac:dyDescent="0.25">
      <c r="A40" s="101"/>
      <c r="B40" s="13" t="s">
        <v>63</v>
      </c>
      <c r="C40" s="15" t="s">
        <v>19</v>
      </c>
      <c r="D40" s="15" t="s">
        <v>19</v>
      </c>
      <c r="E40" s="34">
        <v>3890</v>
      </c>
      <c r="F40" s="35" t="s">
        <v>19</v>
      </c>
      <c r="G40" s="16" t="s">
        <v>20</v>
      </c>
      <c r="H40" s="91"/>
      <c r="I40" s="92"/>
      <c r="J40" s="92"/>
      <c r="K40" s="93"/>
      <c r="L40" s="51">
        <f>J10</f>
        <v>0</v>
      </c>
    </row>
    <row r="41" spans="1:14" ht="45.75" thickBot="1" x14ac:dyDescent="0.3">
      <c r="A41" s="102"/>
      <c r="B41" s="36" t="s">
        <v>38</v>
      </c>
      <c r="C41" s="25" t="s">
        <v>19</v>
      </c>
      <c r="D41" s="25" t="s">
        <v>19</v>
      </c>
      <c r="E41" s="37">
        <v>2000</v>
      </c>
      <c r="F41" s="38" t="s">
        <v>19</v>
      </c>
      <c r="G41" s="27" t="s">
        <v>20</v>
      </c>
      <c r="H41" s="94"/>
      <c r="I41" s="95"/>
      <c r="J41" s="95"/>
      <c r="K41" s="96"/>
      <c r="L41" s="52">
        <f>J11</f>
        <v>0</v>
      </c>
    </row>
    <row r="42" spans="1:14" ht="24" thickBot="1" x14ac:dyDescent="0.3">
      <c r="A42" s="39"/>
      <c r="B42" s="40"/>
      <c r="C42" s="41"/>
      <c r="D42" s="41"/>
      <c r="E42" s="41"/>
      <c r="F42" s="41"/>
      <c r="G42" s="41"/>
      <c r="H42" s="68" t="s">
        <v>10</v>
      </c>
      <c r="I42" s="69"/>
      <c r="J42" s="69"/>
      <c r="K42" s="70"/>
      <c r="L42" s="53" t="str">
        <f>IFERROR(L37+L39+L40+L41, "-")</f>
        <v>-</v>
      </c>
    </row>
  </sheetData>
  <sheetProtection algorithmName="SHA-512" hashValue="yBuo9qAnkvmJ5ecQ05DNzrxhc6sHM8+zYR00MeseeKNydzPK8NTq33AzCIDnGZ1qiyn5tjgvEq+lEaHPj92Mwg==" saltValue="DSfERh6ZlTOpxge2L+/OFA==" spinCount="100000" sheet="1" objects="1" scenarios="1" selectLockedCells="1"/>
  <protectedRanges>
    <protectedRange algorithmName="SHA-512" hashValue="nyGh1/syOQV9g41mhKfgnb+SoCwoqkybfRzOdROtnXC5Z77O3W0KABqOrqXVR3AJZph7rEAODvDydmJ24VimSg==" saltValue="Jg2X/lFQj+UN9S/VhmRh0Q==" spinCount="100000" sqref="J3:J6 J9:J11" name="Range1"/>
  </protectedRanges>
  <mergeCells count="51">
    <mergeCell ref="H12:I12"/>
    <mergeCell ref="J12:L12"/>
    <mergeCell ref="A1:L1"/>
    <mergeCell ref="B3:I3"/>
    <mergeCell ref="A12:G12"/>
    <mergeCell ref="B11:I11"/>
    <mergeCell ref="B10:I10"/>
    <mergeCell ref="B9:I9"/>
    <mergeCell ref="A7:G7"/>
    <mergeCell ref="B6:I6"/>
    <mergeCell ref="B5:I5"/>
    <mergeCell ref="B4:I4"/>
    <mergeCell ref="A8:L8"/>
    <mergeCell ref="A9:A11"/>
    <mergeCell ref="J9:L9"/>
    <mergeCell ref="J10:L10"/>
    <mergeCell ref="J11:L11"/>
    <mergeCell ref="J5:L5"/>
    <mergeCell ref="J6:L6"/>
    <mergeCell ref="H7:I7"/>
    <mergeCell ref="J7:L7"/>
    <mergeCell ref="J3:L3"/>
    <mergeCell ref="J4:L4"/>
    <mergeCell ref="A2:L2"/>
    <mergeCell ref="B23:K23"/>
    <mergeCell ref="B28:K28"/>
    <mergeCell ref="A14:L15"/>
    <mergeCell ref="A16:A31"/>
    <mergeCell ref="C16:C17"/>
    <mergeCell ref="D16:D17"/>
    <mergeCell ref="E16:E17"/>
    <mergeCell ref="F16:F17"/>
    <mergeCell ref="H16:L17"/>
    <mergeCell ref="B18:K18"/>
    <mergeCell ref="L19:L21"/>
    <mergeCell ref="H22:L22"/>
    <mergeCell ref="H24:K27"/>
    <mergeCell ref="H29:K31"/>
    <mergeCell ref="L24:L27"/>
    <mergeCell ref="H42:K42"/>
    <mergeCell ref="A32:A36"/>
    <mergeCell ref="H32:L32"/>
    <mergeCell ref="B33:K33"/>
    <mergeCell ref="H34:K34"/>
    <mergeCell ref="L34:L35"/>
    <mergeCell ref="H35:K35"/>
    <mergeCell ref="H36:K36"/>
    <mergeCell ref="H39:K41"/>
    <mergeCell ref="H37:K37"/>
    <mergeCell ref="H38:L38"/>
    <mergeCell ref="A38:A41"/>
  </mergeCells>
  <pageMargins left="0.7" right="0.7" top="0.75" bottom="0.75" header="0.3" footer="0.3"/>
  <pageSetup scale="57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39720EF2-F5BB-42B1-9010-8C72BB4AA214}">
          <x14:formula1>
            <xm:f>Qs!$A$2:$A$3</xm:f>
          </x14:formula1>
          <xm:sqref>J3:L3</xm:sqref>
        </x14:dataValidation>
        <x14:dataValidation type="list" allowBlank="1" showInputMessage="1" showErrorMessage="1" xr:uid="{86DA774B-25B9-4553-B791-668950031DEF}">
          <x14:formula1>
            <xm:f>Qs!$A$6:$A$8</xm:f>
          </x14:formula1>
          <xm:sqref>J4:L4</xm:sqref>
        </x14:dataValidation>
        <x14:dataValidation type="list" allowBlank="1" showInputMessage="1" showErrorMessage="1" xr:uid="{4C014371-A664-4590-87C2-F425D19240D7}">
          <x14:formula1>
            <xm:f>Qs!$D$2:$D$10</xm:f>
          </x14:formula1>
          <xm:sqref>J5:L5</xm:sqref>
        </x14:dataValidation>
        <x14:dataValidation type="list" allowBlank="1" showInputMessage="1" showErrorMessage="1" xr:uid="{4DCEE07F-7BCC-4B64-82B5-E0EE141F5E73}">
          <x14:formula1>
            <xm:f>Qs!$A$11:$A$12</xm:f>
          </x14:formula1>
          <xm:sqref>J6:L6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7E433-9F7C-44A0-BC27-C2133644CD1C}">
  <dimension ref="A1:D12"/>
  <sheetViews>
    <sheetView workbookViewId="0">
      <selection activeCell="B19" sqref="B19"/>
    </sheetView>
  </sheetViews>
  <sheetFormatPr defaultRowHeight="15" x14ac:dyDescent="0.25"/>
  <cols>
    <col min="1" max="1" width="37.140625" bestFit="1" customWidth="1"/>
    <col min="2" max="2" width="10.5703125" bestFit="1" customWidth="1"/>
    <col min="4" max="4" width="11.28515625" customWidth="1"/>
  </cols>
  <sheetData>
    <row r="1" spans="1:4" x14ac:dyDescent="0.25">
      <c r="A1" t="s">
        <v>39</v>
      </c>
      <c r="D1" t="s">
        <v>40</v>
      </c>
    </row>
    <row r="2" spans="1:4" x14ac:dyDescent="0.25">
      <c r="A2" t="s">
        <v>41</v>
      </c>
      <c r="D2" s="4" t="s">
        <v>42</v>
      </c>
    </row>
    <row r="3" spans="1:4" x14ac:dyDescent="0.25">
      <c r="A3" t="s">
        <v>2</v>
      </c>
      <c r="D3" s="4">
        <v>13</v>
      </c>
    </row>
    <row r="4" spans="1:4" x14ac:dyDescent="0.25">
      <c r="D4" s="4">
        <v>14</v>
      </c>
    </row>
    <row r="5" spans="1:4" x14ac:dyDescent="0.25">
      <c r="A5" t="s">
        <v>43</v>
      </c>
      <c r="D5" s="4">
        <v>15</v>
      </c>
    </row>
    <row r="6" spans="1:4" x14ac:dyDescent="0.25">
      <c r="A6" t="s">
        <v>44</v>
      </c>
      <c r="B6" s="5"/>
      <c r="D6" s="4">
        <v>16</v>
      </c>
    </row>
    <row r="7" spans="1:4" x14ac:dyDescent="0.25">
      <c r="A7" t="s">
        <v>45</v>
      </c>
      <c r="B7" s="5"/>
      <c r="D7" s="4">
        <v>17</v>
      </c>
    </row>
    <row r="8" spans="1:4" x14ac:dyDescent="0.25">
      <c r="A8" t="s">
        <v>46</v>
      </c>
      <c r="D8" s="4">
        <v>18</v>
      </c>
    </row>
    <row r="9" spans="1:4" x14ac:dyDescent="0.25">
      <c r="D9" s="4">
        <v>19</v>
      </c>
    </row>
    <row r="10" spans="1:4" x14ac:dyDescent="0.25">
      <c r="A10" t="s">
        <v>47</v>
      </c>
      <c r="D10" s="4">
        <v>20</v>
      </c>
    </row>
    <row r="11" spans="1:4" x14ac:dyDescent="0.25">
      <c r="A11" t="s">
        <v>48</v>
      </c>
    </row>
    <row r="12" spans="1:4" x14ac:dyDescent="0.25">
      <c r="A12" t="s">
        <v>49</v>
      </c>
    </row>
  </sheetData>
  <sheetProtection algorithmName="SHA-512" hashValue="5LCVp6KVIrrEs6FvFw7i8rwxWuUohu5OeoZQkYHFN1tFrhpTelFmGVe5vohyhjxqtZ/vUE5/L3iFS00RHMYw7Q==" saltValue="SiYbpvo1m+B3Cr/NVPAeYg==" spinCount="100000" sheet="1" objects="1" scenarios="1" selectLockedCells="1" selectUn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ba765cf-2390-4d69-941f-c6266ab2959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02AD92CA55D840A3D71BE9A1AC414C" ma:contentTypeVersion="14" ma:contentTypeDescription="Create a new document." ma:contentTypeScope="" ma:versionID="3b0fffe68ca8380e5d37162cad3e54ac">
  <xsd:schema xmlns:xsd="http://www.w3.org/2001/XMLSchema" xmlns:xs="http://www.w3.org/2001/XMLSchema" xmlns:p="http://schemas.microsoft.com/office/2006/metadata/properties" xmlns:ns3="4ba765cf-2390-4d69-941f-c6266ab29593" xmlns:ns4="d3d9924d-13a7-4570-8d48-6ba4725d4e77" targetNamespace="http://schemas.microsoft.com/office/2006/metadata/properties" ma:root="true" ma:fieldsID="b1916bf2621c6a02b11ba1b2a4937222" ns3:_="" ns4:_="">
    <xsd:import namespace="4ba765cf-2390-4d69-941f-c6266ab29593"/>
    <xsd:import namespace="d3d9924d-13a7-4570-8d48-6ba4725d4e7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a765cf-2390-4d69-941f-c6266ab295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7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d9924d-13a7-4570-8d48-6ba4725d4e77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459E821-CF4C-47E1-A5D5-B589C6485AFA}">
  <ds:schemaRefs>
    <ds:schemaRef ds:uri="d3d9924d-13a7-4570-8d48-6ba4725d4e77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4ba765cf-2390-4d69-941f-c6266ab29593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8159743-BA53-474D-9B11-EAE0206875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a765cf-2390-4d69-941f-c6266ab29593"/>
    <ds:schemaRef ds:uri="d3d9924d-13a7-4570-8d48-6ba4725d4e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FDCA294-289B-49AC-93DE-12D9732915A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Winter or Fall Terms</vt:lpstr>
      <vt:lpstr>Qs</vt:lpstr>
      <vt:lpstr>'Winter or Fall Terms'!Print_Area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Monica Soto</dc:creator>
  <cp:keywords/>
  <dc:description/>
  <cp:lastModifiedBy>Martina Southern</cp:lastModifiedBy>
  <cp:revision/>
  <dcterms:created xsi:type="dcterms:W3CDTF">2025-03-06T22:17:07Z</dcterms:created>
  <dcterms:modified xsi:type="dcterms:W3CDTF">2025-03-19T21:43:49Z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0x0101002A02AD92CA55D840A3D71BE9A1AC414C</vt:lpwstr>
  </property>
</Properties>
</file>